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Data">'Sheet1'!$I$3:$J$35</definedName>
    <definedName name="Excel_BuiltIn_Print_Area_1">'Sheet1'!$B$2:$F$21</definedName>
  </definedNames>
  <calcPr fullCalcOnLoad="1"/>
</workbook>
</file>

<file path=xl/sharedStrings.xml><?xml version="1.0" encoding="utf-8"?>
<sst xmlns="http://schemas.openxmlformats.org/spreadsheetml/2006/main" count="56" uniqueCount="42">
  <si>
    <t>DATA</t>
  </si>
  <si>
    <t xml:space="preserve">Compound: </t>
  </si>
  <si>
    <t>Scopolamine</t>
  </si>
  <si>
    <t>Element</t>
  </si>
  <si>
    <t>Atomic Mass</t>
  </si>
  <si>
    <t xml:space="preserve">Formula: </t>
  </si>
  <si>
    <t>C17H21NO4</t>
  </si>
  <si>
    <t>Al</t>
  </si>
  <si>
    <t>(Manually enter the number of each atom per molecule below)</t>
  </si>
  <si>
    <t>Bi</t>
  </si>
  <si>
    <t>number</t>
  </si>
  <si>
    <t>AMU</t>
  </si>
  <si>
    <t>total mass</t>
  </si>
  <si>
    <t>% w/w</t>
  </si>
  <si>
    <t>Br</t>
  </si>
  <si>
    <t>C</t>
  </si>
  <si>
    <t>H</t>
  </si>
  <si>
    <t>Ca</t>
  </si>
  <si>
    <t>O</t>
  </si>
  <si>
    <t>Cl</t>
  </si>
  <si>
    <t>N</t>
  </si>
  <si>
    <t>Cu</t>
  </si>
  <si>
    <t>S</t>
  </si>
  <si>
    <t>F</t>
  </si>
  <si>
    <t>P</t>
  </si>
  <si>
    <t>Fe</t>
  </si>
  <si>
    <t>Na</t>
  </si>
  <si>
    <t>Hg</t>
  </si>
  <si>
    <t>K</t>
  </si>
  <si>
    <t>I</t>
  </si>
  <si>
    <t>Li</t>
  </si>
  <si>
    <t>Mg</t>
  </si>
  <si>
    <t>other</t>
  </si>
  <si>
    <t>Mn</t>
  </si>
  <si>
    <t>Total</t>
  </si>
  <si>
    <t>Replace "other" with the standard abbreviation</t>
  </si>
  <si>
    <t xml:space="preserve"> for additional atoms as needed.</t>
  </si>
  <si>
    <t>Zn</t>
  </si>
  <si>
    <r>
      <t>Note</t>
    </r>
    <r>
      <rPr>
        <sz val="10"/>
        <rFont val="Arial"/>
        <family val="2"/>
      </rPr>
      <t>: List of atoms is not complete;</t>
    </r>
  </si>
  <si>
    <t>just biologically common ones are included.</t>
  </si>
  <si>
    <t>Others can be added to the "Data" list; make sure the</t>
  </si>
  <si>
    <t>list stays in alphabetical order.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</si>
</sst>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0%"/>
    <numFmt numFmtId="168" formatCode="0.0%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4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22"/>
      </left>
      <right style="hair">
        <color indexed="22"/>
      </right>
      <top style="thin">
        <color indexed="8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1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2" xfId="0" applyFont="1" applyBorder="1" applyAlignment="1">
      <alignment horizontal="right"/>
    </xf>
    <xf numFmtId="164" fontId="2" fillId="0" borderId="0" xfId="0" applyFont="1" applyBorder="1" applyAlignment="1">
      <alignment horizontal="left" wrapText="1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horizontal="right"/>
    </xf>
    <xf numFmtId="164" fontId="1" fillId="0" borderId="3" xfId="0" applyFont="1" applyFill="1" applyBorder="1" applyAlignment="1">
      <alignment horizontal="right"/>
    </xf>
    <xf numFmtId="164" fontId="0" fillId="0" borderId="4" xfId="0" applyFont="1" applyBorder="1" applyAlignment="1">
      <alignment/>
    </xf>
    <xf numFmtId="166" fontId="0" fillId="0" borderId="4" xfId="0" applyNumberFormat="1" applyBorder="1" applyAlignment="1">
      <alignment/>
    </xf>
    <xf numFmtId="168" fontId="0" fillId="0" borderId="4" xfId="19" applyNumberFormat="1" applyFont="1" applyFill="1" applyBorder="1" applyAlignment="1" applyProtection="1">
      <alignment/>
      <protection/>
    </xf>
    <xf numFmtId="164" fontId="0" fillId="0" borderId="5" xfId="0" applyFont="1" applyBorder="1" applyAlignment="1">
      <alignment/>
    </xf>
    <xf numFmtId="166" fontId="0" fillId="0" borderId="5" xfId="0" applyNumberFormat="1" applyBorder="1" applyAlignment="1">
      <alignment/>
    </xf>
    <xf numFmtId="168" fontId="0" fillId="0" borderId="5" xfId="19" applyNumberFormat="1" applyFont="1" applyFill="1" applyBorder="1" applyAlignment="1" applyProtection="1">
      <alignment/>
      <protection/>
    </xf>
    <xf numFmtId="165" fontId="0" fillId="0" borderId="0" xfId="0" applyNumberFormat="1" applyFont="1" applyAlignment="1">
      <alignment vertical="top" wrapText="1"/>
    </xf>
    <xf numFmtId="164" fontId="1" fillId="0" borderId="6" xfId="0" applyFont="1" applyBorder="1" applyAlignment="1">
      <alignment/>
    </xf>
    <xf numFmtId="164" fontId="0" fillId="0" borderId="6" xfId="0" applyBorder="1" applyAlignment="1">
      <alignment/>
    </xf>
    <xf numFmtId="166" fontId="0" fillId="0" borderId="6" xfId="0" applyNumberFormat="1" applyBorder="1" applyAlignment="1">
      <alignment/>
    </xf>
    <xf numFmtId="167" fontId="0" fillId="0" borderId="6" xfId="19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4" fontId="0" fillId="0" borderId="0" xfId="0" applyAlignment="1">
      <alignment horizontal="right"/>
    </xf>
    <xf numFmtId="167" fontId="0" fillId="0" borderId="0" xfId="19" applyFont="1" applyFill="1" applyBorder="1" applyAlignment="1" applyProtection="1">
      <alignment/>
      <protection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64" fontId="4" fillId="0" borderId="0" xfId="0" applyFont="1" applyAlignment="1">
      <alignment horizontal="left"/>
    </xf>
    <xf numFmtId="168" fontId="0" fillId="0" borderId="0" xfId="19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showGridLines="0" tabSelected="1" workbookViewId="0" topLeftCell="A1">
      <selection activeCell="M10" sqref="M10"/>
    </sheetView>
  </sheetViews>
  <sheetFormatPr defaultColWidth="9.140625" defaultRowHeight="12.75"/>
  <cols>
    <col min="2" max="2" width="9.7109375" style="0" customWidth="1"/>
    <col min="3" max="3" width="9.8515625" style="0" customWidth="1"/>
    <col min="5" max="5" width="11.57421875" style="0" customWidth="1"/>
    <col min="6" max="6" width="10.7109375" style="0" customWidth="1"/>
    <col min="10" max="10" width="12.28125" style="0" customWidth="1"/>
  </cols>
  <sheetData>
    <row r="1" spans="9:10" ht="15.75">
      <c r="I1" s="1" t="s">
        <v>0</v>
      </c>
      <c r="J1" s="1"/>
    </row>
    <row r="2" spans="2:10" ht="15.75">
      <c r="B2" s="2" t="s">
        <v>1</v>
      </c>
      <c r="C2" s="3" t="s">
        <v>2</v>
      </c>
      <c r="D2" s="3"/>
      <c r="E2" s="3"/>
      <c r="F2" s="3"/>
      <c r="I2" s="4" t="s">
        <v>3</v>
      </c>
      <c r="J2" s="4" t="s">
        <v>4</v>
      </c>
    </row>
    <row r="3" spans="2:10" ht="15.75">
      <c r="B3" s="2" t="s">
        <v>5</v>
      </c>
      <c r="C3" s="5" t="s">
        <v>6</v>
      </c>
      <c r="D3" s="5"/>
      <c r="E3" s="5"/>
      <c r="F3" s="5"/>
      <c r="I3" s="6" t="s">
        <v>7</v>
      </c>
      <c r="J3" s="7">
        <v>26.981538</v>
      </c>
    </row>
    <row r="4" spans="2:10" ht="15.75">
      <c r="B4" s="8" t="s">
        <v>8</v>
      </c>
      <c r="I4" s="6" t="s">
        <v>9</v>
      </c>
      <c r="J4" s="7">
        <v>208.98038</v>
      </c>
    </row>
    <row r="5" spans="2:10" ht="15.75">
      <c r="B5" s="9" t="s">
        <v>3</v>
      </c>
      <c r="C5" s="10" t="s">
        <v>10</v>
      </c>
      <c r="D5" s="10" t="s">
        <v>11</v>
      </c>
      <c r="E5" s="10" t="s">
        <v>12</v>
      </c>
      <c r="F5" s="11" t="s">
        <v>13</v>
      </c>
      <c r="I5" s="6" t="s">
        <v>14</v>
      </c>
      <c r="J5" s="7">
        <v>79.904</v>
      </c>
    </row>
    <row r="6" spans="2:10" ht="15.75">
      <c r="B6" s="12" t="s">
        <v>15</v>
      </c>
      <c r="C6" s="12">
        <v>17</v>
      </c>
      <c r="D6" s="13">
        <f>IF(C6&gt;0,VLOOKUP(B6,Data,2,FALSE),0)</f>
        <v>12.0107</v>
      </c>
      <c r="E6" s="13">
        <f>D6*C6</f>
        <v>204.18189999999998</v>
      </c>
      <c r="F6" s="14">
        <f>IF($E$20&gt;0,E6/$E$20,0)</f>
        <v>0.6730829708626155</v>
      </c>
      <c r="I6" s="6" t="s">
        <v>15</v>
      </c>
      <c r="J6" s="7">
        <v>12.0107</v>
      </c>
    </row>
    <row r="7" spans="2:10" ht="15.75">
      <c r="B7" s="15" t="s">
        <v>16</v>
      </c>
      <c r="C7" s="15">
        <v>21</v>
      </c>
      <c r="D7" s="16">
        <f>IF(C7&gt;0,VLOOKUP(B7,Data,2,FALSE),0)</f>
        <v>1.00794</v>
      </c>
      <c r="E7" s="16">
        <f>D7*C7</f>
        <v>21.16674</v>
      </c>
      <c r="F7" s="17">
        <f>IF($E$20&gt;0,E7/$E$20,0)</f>
        <v>0.06977588240033303</v>
      </c>
      <c r="I7" s="6" t="s">
        <v>17</v>
      </c>
      <c r="J7" s="3">
        <v>40.078</v>
      </c>
    </row>
    <row r="8" spans="2:10" ht="15.75">
      <c r="B8" s="15" t="s">
        <v>18</v>
      </c>
      <c r="C8" s="15">
        <v>4</v>
      </c>
      <c r="D8" s="16">
        <f>IF(C8&gt;0,VLOOKUP(B8,Data,2,FALSE),0)</f>
        <v>15.9994</v>
      </c>
      <c r="E8" s="16">
        <f>D8*C8</f>
        <v>63.9976</v>
      </c>
      <c r="F8" s="17">
        <f>IF($E$20&gt;0,E8/$E$20,0)</f>
        <v>0.21096725388527252</v>
      </c>
      <c r="I8" s="6" t="s">
        <v>19</v>
      </c>
      <c r="J8" s="7">
        <v>35.4527</v>
      </c>
    </row>
    <row r="9" spans="2:10" ht="15.75">
      <c r="B9" s="15" t="s">
        <v>20</v>
      </c>
      <c r="C9" s="15">
        <v>1</v>
      </c>
      <c r="D9" s="16">
        <f>IF(C9&gt;0,VLOOKUP(B9,Data,2,FALSE),0)</f>
        <v>14.007</v>
      </c>
      <c r="E9" s="16">
        <f>D9*C9</f>
        <v>14.007</v>
      </c>
      <c r="F9" s="17">
        <f>IF($E$20&gt;0,E9/$E$20,0)</f>
        <v>0.046173892851779</v>
      </c>
      <c r="I9" s="6" t="s">
        <v>21</v>
      </c>
      <c r="J9" s="7">
        <v>63.546</v>
      </c>
    </row>
    <row r="10" spans="2:10" ht="15.75">
      <c r="B10" s="15" t="s">
        <v>22</v>
      </c>
      <c r="C10" s="15"/>
      <c r="D10" s="16">
        <f>IF(C10&gt;0,VLOOKUP(B10,Data,2,FALSE),0)</f>
        <v>0</v>
      </c>
      <c r="E10" s="16">
        <f>D10*C10</f>
        <v>0</v>
      </c>
      <c r="F10" s="17">
        <f>IF($E$20&gt;0,E10/$E$20,0)</f>
        <v>0</v>
      </c>
      <c r="I10" s="6" t="s">
        <v>23</v>
      </c>
      <c r="J10" s="7">
        <v>18.998404</v>
      </c>
    </row>
    <row r="11" spans="2:10" ht="15.75">
      <c r="B11" s="15" t="s">
        <v>24</v>
      </c>
      <c r="C11" s="15"/>
      <c r="D11" s="16">
        <f>IF(C11&gt;0,VLOOKUP(B11,Data,2,FALSE),0)</f>
        <v>0</v>
      </c>
      <c r="E11" s="16">
        <f>D11*C11</f>
        <v>0</v>
      </c>
      <c r="F11" s="17">
        <f>IF($E$20&gt;0,E11/$E$20,0)</f>
        <v>0</v>
      </c>
      <c r="I11" s="6" t="s">
        <v>25</v>
      </c>
      <c r="J11" s="7">
        <v>55.845</v>
      </c>
    </row>
    <row r="12" spans="2:10" ht="15.75">
      <c r="B12" s="15" t="s">
        <v>26</v>
      </c>
      <c r="C12" s="15"/>
      <c r="D12" s="16">
        <f>IF(C12&gt;0,VLOOKUP(B12,Data,2,FALSE),0)</f>
        <v>0</v>
      </c>
      <c r="E12" s="16">
        <f>D12*C12</f>
        <v>0</v>
      </c>
      <c r="F12" s="17">
        <f>IF($E$20&gt;0,E12/$E$20,0)</f>
        <v>0</v>
      </c>
      <c r="I12" s="6" t="s">
        <v>16</v>
      </c>
      <c r="J12" s="7">
        <v>1.00794</v>
      </c>
    </row>
    <row r="13" spans="2:10" ht="15.75">
      <c r="B13" s="15" t="s">
        <v>19</v>
      </c>
      <c r="C13" s="15"/>
      <c r="D13" s="16">
        <f>IF(C13&gt;0,VLOOKUP(B13,Data,2,FALSE),0)</f>
        <v>0</v>
      </c>
      <c r="E13" s="16">
        <f>D13*C13</f>
        <v>0</v>
      </c>
      <c r="F13" s="17">
        <f>IF($E$20&gt;0,E13/$E$20,0)</f>
        <v>0</v>
      </c>
      <c r="I13" s="6" t="s">
        <v>27</v>
      </c>
      <c r="J13" s="18">
        <v>200.59</v>
      </c>
    </row>
    <row r="14" spans="2:10" ht="15.75">
      <c r="B14" s="15" t="s">
        <v>28</v>
      </c>
      <c r="C14" s="15"/>
      <c r="D14" s="16">
        <f>IF(C14&gt;0,VLOOKUP(B14,Data,2,FALSE),0)</f>
        <v>0</v>
      </c>
      <c r="E14" s="16">
        <f>D14*C14</f>
        <v>0</v>
      </c>
      <c r="F14" s="17">
        <f>IF($E$20&gt;0,E14/$E$20,0)</f>
        <v>0</v>
      </c>
      <c r="I14" s="6" t="s">
        <v>29</v>
      </c>
      <c r="J14" s="18">
        <v>126.90447</v>
      </c>
    </row>
    <row r="15" spans="2:10" ht="15.75">
      <c r="B15" s="15" t="s">
        <v>17</v>
      </c>
      <c r="C15" s="15"/>
      <c r="D15" s="16">
        <f>IF(C15&gt;0,VLOOKUP(B15,Data,2,FALSE),0)</f>
        <v>0</v>
      </c>
      <c r="E15" s="16">
        <f>D15*C15</f>
        <v>0</v>
      </c>
      <c r="F15" s="17">
        <f>IF($E$20&gt;0,E15/$E$20,0)</f>
        <v>0</v>
      </c>
      <c r="I15" s="6" t="s">
        <v>28</v>
      </c>
      <c r="J15" s="7">
        <v>39.0983</v>
      </c>
    </row>
    <row r="16" spans="2:10" ht="15.75">
      <c r="B16" s="15" t="s">
        <v>25</v>
      </c>
      <c r="C16" s="15"/>
      <c r="D16" s="16">
        <f>IF(C16&gt;0,VLOOKUP(B16,Data,2,FALSE),0)</f>
        <v>0</v>
      </c>
      <c r="E16" s="16">
        <f>D16*C16</f>
        <v>0</v>
      </c>
      <c r="F16" s="17">
        <f>IF($E$20&gt;0,E16/$E$20,0)</f>
        <v>0</v>
      </c>
      <c r="I16" s="6" t="s">
        <v>30</v>
      </c>
      <c r="J16" s="7">
        <v>6.941</v>
      </c>
    </row>
    <row r="17" spans="2:10" ht="15.75">
      <c r="B17" s="15" t="s">
        <v>23</v>
      </c>
      <c r="C17" s="15"/>
      <c r="D17" s="16">
        <f>IF(C17&gt;0,VLOOKUP(B17,Data,2,FALSE),0)</f>
        <v>0</v>
      </c>
      <c r="E17" s="16">
        <f>D17*C17</f>
        <v>0</v>
      </c>
      <c r="F17" s="17">
        <f>IF($E$20&gt;0,E17/$E$20,0)</f>
        <v>0</v>
      </c>
      <c r="I17" s="6" t="s">
        <v>31</v>
      </c>
      <c r="J17" s="7">
        <v>24.305</v>
      </c>
    </row>
    <row r="18" spans="2:10" ht="15.75">
      <c r="B18" s="15" t="s">
        <v>32</v>
      </c>
      <c r="C18" s="15"/>
      <c r="D18" s="16">
        <f>IF(C18&gt;0,VLOOKUP(B18,Data,2,FALSE),0)</f>
        <v>0</v>
      </c>
      <c r="E18" s="16">
        <f>D18*C18</f>
        <v>0</v>
      </c>
      <c r="F18" s="17">
        <f>IF($E$20&gt;0,E18/$E$20,0)</f>
        <v>0</v>
      </c>
      <c r="I18" s="6" t="s">
        <v>33</v>
      </c>
      <c r="J18" s="7">
        <v>54.94</v>
      </c>
    </row>
    <row r="19" spans="2:10" ht="15.75">
      <c r="B19" s="15" t="s">
        <v>32</v>
      </c>
      <c r="C19" s="15"/>
      <c r="D19" s="16">
        <f>IF(C19&gt;0,VLOOKUP(B19,Data,2,FALSE),0)</f>
        <v>0</v>
      </c>
      <c r="E19" s="16">
        <f>D19*C19</f>
        <v>0</v>
      </c>
      <c r="F19" s="17">
        <f>IF($E$20&gt;0,E19/$E$20,0)</f>
        <v>0</v>
      </c>
      <c r="I19" s="6" t="s">
        <v>20</v>
      </c>
      <c r="J19" s="7">
        <v>14.007</v>
      </c>
    </row>
    <row r="20" spans="2:10" ht="15.75">
      <c r="B20" s="19" t="s">
        <v>34</v>
      </c>
      <c r="C20" s="20"/>
      <c r="D20" s="20"/>
      <c r="E20" s="21">
        <f>SUM(E6:E19)</f>
        <v>303.35323999999997</v>
      </c>
      <c r="F20" s="22">
        <f>SUM(F6:F19)</f>
        <v>1</v>
      </c>
      <c r="I20" s="6" t="s">
        <v>26</v>
      </c>
      <c r="J20" s="7">
        <v>22.98977</v>
      </c>
    </row>
    <row r="21" spans="9:10" ht="15.75">
      <c r="I21" s="6" t="s">
        <v>18</v>
      </c>
      <c r="J21" s="18">
        <v>15.9994</v>
      </c>
    </row>
    <row r="22" spans="2:10" ht="15.75">
      <c r="B22" s="8" t="s">
        <v>35</v>
      </c>
      <c r="G22" s="7"/>
      <c r="H22" s="7"/>
      <c r="I22" s="6" t="s">
        <v>24</v>
      </c>
      <c r="J22" s="18">
        <v>30.97376</v>
      </c>
    </row>
    <row r="23" spans="2:10" ht="15.75">
      <c r="B23" s="8" t="s">
        <v>36</v>
      </c>
      <c r="F23" s="23"/>
      <c r="I23" s="6" t="s">
        <v>22</v>
      </c>
      <c r="J23" s="7">
        <v>32.066</v>
      </c>
    </row>
    <row r="24" spans="2:10" ht="15.75">
      <c r="B24" s="24"/>
      <c r="F24" s="25"/>
      <c r="I24" s="26" t="s">
        <v>37</v>
      </c>
      <c r="J24" s="27">
        <v>65.39</v>
      </c>
    </row>
    <row r="25" spans="2:7" ht="15.75">
      <c r="B25" s="28" t="s">
        <v>38</v>
      </c>
      <c r="F25" s="25"/>
      <c r="G25" s="29"/>
    </row>
    <row r="26" ht="15.75">
      <c r="B26" t="s">
        <v>39</v>
      </c>
    </row>
    <row r="27" ht="15.75">
      <c r="B27" t="s">
        <v>40</v>
      </c>
    </row>
    <row r="28" ht="15.75">
      <c r="B28" t="s">
        <v>41</v>
      </c>
    </row>
  </sheetData>
  <sheetProtection/>
  <mergeCells count="3">
    <mergeCell ref="I1:J1"/>
    <mergeCell ref="C2:F2"/>
    <mergeCell ref="C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WMVOGEL</dc:creator>
  <cp:keywords/>
  <dc:description/>
  <cp:lastModifiedBy>wmvogel</cp:lastModifiedBy>
  <cp:lastPrinted>2003-05-12T20:02:43Z</cp:lastPrinted>
  <dcterms:created xsi:type="dcterms:W3CDTF">2002-03-12T20:19:29Z</dcterms:created>
  <dcterms:modified xsi:type="dcterms:W3CDTF">2008-03-19T22:25:22Z</dcterms:modified>
  <cp:category/>
  <cp:version/>
  <cp:contentType/>
  <cp:contentStatus/>
</cp:coreProperties>
</file>